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11715"/>
  </bookViews>
  <sheets>
    <sheet name="Sheet1" sheetId="1" r:id="rId1"/>
    <sheet name="Sheet2" sheetId="2" r:id="rId2"/>
    <sheet name="Sheet3" sheetId="3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41595.9212384259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D13" i="1" l="1"/>
  <c r="C27" i="1" l="1"/>
  <c r="C26" i="1"/>
  <c r="D68" i="1"/>
  <c r="C80" i="1" s="1"/>
  <c r="D67" i="1"/>
  <c r="C79" i="1" s="1"/>
  <c r="D66" i="1"/>
  <c r="C78" i="1" s="1"/>
  <c r="D65" i="1"/>
  <c r="C77" i="1" s="1"/>
  <c r="D64" i="1"/>
  <c r="C76" i="1" s="1"/>
  <c r="D63" i="1"/>
  <c r="C75" i="1" s="1"/>
  <c r="D62" i="1"/>
  <c r="C74" i="1" s="1"/>
  <c r="D61" i="1"/>
  <c r="C73" i="1" s="1"/>
  <c r="D60" i="1"/>
  <c r="C72" i="1" s="1"/>
  <c r="B35" i="1"/>
  <c r="B47" i="1" s="1"/>
  <c r="B60" i="1" s="1"/>
  <c r="B80" i="1" l="1"/>
  <c r="B79" i="1"/>
  <c r="B78" i="1"/>
  <c r="B77" i="1"/>
  <c r="B76" i="1"/>
  <c r="B75" i="1"/>
  <c r="B74" i="1"/>
  <c r="B73" i="1"/>
  <c r="B72" i="1"/>
  <c r="C55" i="1"/>
  <c r="C54" i="1"/>
  <c r="C53" i="1"/>
  <c r="C52" i="1"/>
  <c r="C51" i="1"/>
  <c r="C50" i="1"/>
  <c r="C49" i="1"/>
  <c r="C48" i="1"/>
  <c r="C47" i="1"/>
  <c r="D10" i="1"/>
  <c r="D9" i="1"/>
  <c r="D12" i="1" l="1"/>
  <c r="D18" i="1" s="1"/>
  <c r="B43" i="1"/>
  <c r="B55" i="1" s="1"/>
  <c r="B68" i="1" s="1"/>
  <c r="B42" i="1"/>
  <c r="B54" i="1" s="1"/>
  <c r="B67" i="1" s="1"/>
  <c r="B41" i="1"/>
  <c r="B53" i="1" s="1"/>
  <c r="B66" i="1" s="1"/>
  <c r="B40" i="1"/>
  <c r="B52" i="1" s="1"/>
  <c r="B65" i="1" s="1"/>
  <c r="B39" i="1"/>
  <c r="B51" i="1" s="1"/>
  <c r="B64" i="1" s="1"/>
  <c r="B38" i="1"/>
  <c r="B50" i="1" s="1"/>
  <c r="B63" i="1" s="1"/>
  <c r="B37" i="1"/>
  <c r="B49" i="1" s="1"/>
  <c r="B62" i="1" s="1"/>
  <c r="B36" i="1"/>
  <c r="B48" i="1" s="1"/>
  <c r="B61" i="1" s="1"/>
  <c r="D17" i="1"/>
  <c r="E51" i="1" s="1"/>
  <c r="D75" i="1" l="1"/>
  <c r="D51" i="1"/>
  <c r="D52" i="1"/>
  <c r="D78" i="1"/>
  <c r="D49" i="1"/>
  <c r="D54" i="1"/>
  <c r="D47" i="1"/>
  <c r="D72" i="1"/>
  <c r="D48" i="1"/>
  <c r="D76" i="1"/>
  <c r="D50" i="1"/>
  <c r="D73" i="1"/>
  <c r="D80" i="1"/>
  <c r="D77" i="1"/>
  <c r="D79" i="1"/>
  <c r="D55" i="1"/>
  <c r="D53" i="1"/>
  <c r="D74" i="1"/>
  <c r="E50" i="1"/>
  <c r="E49" i="1"/>
  <c r="E52" i="1"/>
  <c r="E73" i="1"/>
  <c r="E80" i="1"/>
  <c r="E74" i="1"/>
  <c r="E75" i="1"/>
  <c r="E76" i="1"/>
  <c r="E79" i="1"/>
  <c r="E78" i="1"/>
  <c r="E77" i="1"/>
  <c r="E72" i="1"/>
  <c r="E54" i="1"/>
  <c r="E55" i="1"/>
  <c r="E53" i="1"/>
  <c r="E47" i="1"/>
  <c r="E48" i="1"/>
  <c r="C31" i="1"/>
  <c r="C25" i="1"/>
  <c r="D25" i="1" s="1"/>
  <c r="C37" i="1" s="1"/>
  <c r="C29" i="1"/>
  <c r="D29" i="1" s="1"/>
  <c r="C41" i="1" s="1"/>
  <c r="C23" i="1"/>
  <c r="D23" i="1" s="1"/>
  <c r="C35" i="1" s="1"/>
  <c r="D26" i="1"/>
  <c r="C38" i="1" s="1"/>
  <c r="C24" i="1"/>
  <c r="D24" i="1" s="1"/>
  <c r="C36" i="1" s="1"/>
  <c r="D27" i="1"/>
  <c r="C39" i="1" s="1"/>
  <c r="C30" i="1"/>
  <c r="D30" i="1" s="1"/>
  <c r="C42" i="1" s="1"/>
  <c r="C28" i="1"/>
  <c r="D28" i="1" s="1"/>
  <c r="C40" i="1" s="1"/>
  <c r="D39" i="1" l="1"/>
  <c r="E39" i="1"/>
  <c r="E41" i="1"/>
  <c r="D41" i="1"/>
  <c r="D36" i="1"/>
  <c r="E36" i="1"/>
  <c r="E37" i="1"/>
  <c r="D37" i="1"/>
  <c r="D40" i="1"/>
  <c r="E40" i="1"/>
  <c r="E38" i="1"/>
  <c r="D38" i="1"/>
  <c r="E42" i="1"/>
  <c r="D42" i="1"/>
  <c r="D35" i="1"/>
  <c r="E35" i="1"/>
  <c r="D31" i="1"/>
  <c r="C43" i="1" s="1"/>
  <c r="D43" i="1" l="1"/>
  <c r="E43" i="1"/>
</calcChain>
</file>

<file path=xl/sharedStrings.xml><?xml version="1.0" encoding="utf-8"?>
<sst xmlns="http://schemas.openxmlformats.org/spreadsheetml/2006/main" count="57" uniqueCount="42">
  <si>
    <t>Deal Size at Bottom of Range</t>
  </si>
  <si>
    <t>Top of Range</t>
  </si>
  <si>
    <t>Bottom of Range</t>
  </si>
  <si>
    <t>Maximum Number of New Shares</t>
  </si>
  <si>
    <t>20% of Maximum Aggregate Offering Price</t>
  </si>
  <si>
    <t>Number of Shares (including greenshoe)</t>
  </si>
  <si>
    <t>Deal Size at Top of Range</t>
  </si>
  <si>
    <t>20% of Deal Size at Top of Range</t>
  </si>
  <si>
    <t>GIBSON DUNN</t>
  </si>
  <si>
    <t>Inputs are marked in blue and highlighted in yellow.</t>
  </si>
  <si>
    <t>SUMMARY</t>
  </si>
  <si>
    <t>New Per Share Price</t>
  </si>
  <si>
    <t>New Aggregate Deal Size</t>
  </si>
  <si>
    <t>Downsize Check</t>
  </si>
  <si>
    <t>Upsize Check</t>
  </si>
  <si>
    <t>NEW DEAL TERMS (Assuming Maximum Number of New Shares)</t>
  </si>
  <si>
    <t>New Aggregate Number of Shares</t>
  </si>
  <si>
    <t>NEW DEAL TERMS (Assuming No New Shares)</t>
  </si>
  <si>
    <t xml:space="preserve">Upsize Check </t>
  </si>
  <si>
    <t xml:space="preserve"> IPO Upsizing and Downsizing Calculator</t>
  </si>
  <si>
    <t>Materiality Analysis Needed?</t>
  </si>
  <si>
    <r>
      <t>Maximum Aggregate Offering Price (in fee table, pursuant to 457(a))</t>
    </r>
    <r>
      <rPr>
        <vertAlign val="superscript"/>
        <sz val="10"/>
        <color theme="1"/>
        <rFont val="Calibri"/>
        <family val="2"/>
        <scheme val="minor"/>
      </rPr>
      <t>1</t>
    </r>
  </si>
  <si>
    <t xml:space="preserve">   See cells C23 to C31.</t>
  </si>
  <si>
    <r>
      <rPr>
        <i/>
        <vertAlign val="superscript"/>
        <sz val="10"/>
        <color theme="1"/>
        <rFont val="Calibri"/>
        <family val="2"/>
        <scheme val="minor"/>
      </rPr>
      <t>2</t>
    </r>
    <r>
      <rPr>
        <i/>
        <sz val="10"/>
        <color theme="1"/>
        <rFont val="Calibri"/>
        <family val="2"/>
        <scheme val="minor"/>
      </rPr>
      <t xml:space="preserve"> The Specified Number of New Shares cannot exceed the Maximum Number of New Shares for a given per share price, calculated pursuant to Rule 462(b).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</si>
  <si>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Insert actual figure used in fee table; can be greater than deal size at top of range.</t>
    </r>
  </si>
  <si>
    <t>NEW DEAL TERMS (Assuming the Specified Number of New Shares)</t>
  </si>
  <si>
    <r>
      <t>RULE 462(b) CALCULATIONS (Assuming the Fee Table is Calculated pusaunt to Rule 457(a))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</si>
  <si>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t>RULE 462(b) CALCULATIONS (Assuming the Fee Table is Calculated pusaunt to Rule 457(a))</t>
  </si>
  <si>
    <t>SUPPLEMENTAL CALCULATIONS FOR A SPECIFIED NUMBER OF NEW SHARES (OR DOWNSIZED SHARE COUNT)</t>
  </si>
  <si>
    <r>
      <t>Specified Number of New Shares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</si>
  <si>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rPr>
        <i/>
        <vertAlign val="superscript"/>
        <sz val="10"/>
        <color theme="1"/>
        <rFont val="Calibri"/>
        <family val="2"/>
        <scheme val="minor"/>
      </rPr>
      <t>3</t>
    </r>
    <r>
      <rPr>
        <i/>
        <sz val="10"/>
        <color theme="1"/>
        <rFont val="Calibri"/>
        <family val="2"/>
        <scheme val="minor"/>
      </rPr>
      <t xml:space="preserve"> In order to reflect a reduced number of shares, insert a NEGATIVE number that is equal to the difference between the original number of shares</t>
    </r>
  </si>
  <si>
    <t xml:space="preserve"> and the new, downsized number of shares to be offered.</t>
  </si>
  <si>
    <t>Gibson Dunn &amp; Crutcher LLP is providing these materials for general informational purposes only. </t>
  </si>
  <si>
    <t xml:space="preserve">These materials are not intended to constitute, and do not constitute, legal advice and should not be used or relied upon as legal advice.  </t>
  </si>
  <si>
    <t>These materials were not created or designed to address the unique facts or circumstances that may arise in any specific instance.  Because the law changes constantly,</t>
  </si>
  <si>
    <t>these materials may not indicate the current state of the law.  Nothing in these materials predicts or guarantees any future results or outcomes.  These materials are not intended to create,</t>
  </si>
  <si>
    <t xml:space="preserve">nor do they create, either an actual or prospective attorney-client relationship.  Likewise, sending email or other material to an attorney at Gibson Dunn about these materials </t>
  </si>
  <si>
    <t>will not create any attorney-client relationship.  Do not send us confidential information until you speak with one of our attorneys and receive authorization to do so.</t>
  </si>
  <si>
    <t>Upsize Safe Harbor Amount (Largest New Deal Size Not Requiring Materiality Analysis)</t>
  </si>
  <si>
    <t>Downsize Safe Harbor Amount (Smallest New Deal Size Not Requiring Materiality Analysis)</t>
  </si>
  <si>
    <t>See our publication entitled "Upsizing and Downsizing Your IPO - The Quick Guide" for more information on applicable SEC rules and interpretations.</t>
  </si>
  <si>
    <t>© 2015 Gibson, Dunn &amp; Crutcher,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</si>
</sst>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_);\(&quot;$&quot;#,##0\);\–_);&quot;–&quot;_)"/>
    <numFmt numFmtId="166" formatCode="#,##0_);\(#,##0\);\–_);&quot;–&quot;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6"/>
      <color theme="0"/>
      <name val="Adobe Garamond Pro"/>
      <family val="1"/>
    </font>
    <font>
      <sz val="16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24"/>
      <color rgb="FF0070C0"/>
      <name val="Adobe Garamond Pro Bold"/>
      <family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3" fillId="3" borderId="1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9" xfId="0" applyFont="1" applyBorder="1"/>
    <xf numFmtId="0" fontId="4" fillId="3" borderId="0" xfId="0" applyFont="1" applyFill="1"/>
    <xf numFmtId="0" fontId="5" fillId="3" borderId="0" xfId="0" applyFont="1" applyFill="1"/>
    <xf numFmtId="0" fontId="7" fillId="0" borderId="9" xfId="0" applyFont="1" applyBorder="1"/>
    <xf numFmtId="0" fontId="1" fillId="4" borderId="0" xfId="0" applyFont="1" applyFill="1" applyBorder="1"/>
    <xf numFmtId="8" fontId="6" fillId="2" borderId="0" xfId="0" applyNumberFormat="1" applyFont="1" applyFill="1"/>
    <xf numFmtId="0" fontId="8" fillId="3" borderId="1" xfId="0" applyFont="1" applyFill="1" applyBorder="1"/>
    <xf numFmtId="0" fontId="3" fillId="0" borderId="0" xfId="0" applyFont="1" applyFill="1" applyBorder="1"/>
    <xf numFmtId="0" fontId="2" fillId="0" borderId="2" xfId="0" applyFont="1" applyBorder="1"/>
    <xf numFmtId="0" fontId="1" fillId="0" borderId="4" xfId="0" applyFont="1" applyBorder="1"/>
    <xf numFmtId="0" fontId="8" fillId="3" borderId="7" xfId="0" applyFont="1" applyFill="1" applyBorder="1"/>
    <xf numFmtId="0" fontId="3" fillId="0" borderId="6" xfId="0" applyFont="1" applyFill="1" applyBorder="1"/>
    <xf numFmtId="8" fontId="1" fillId="0" borderId="5" xfId="0" applyNumberFormat="1" applyFont="1" applyBorder="1"/>
    <xf numFmtId="8" fontId="1" fillId="0" borderId="7" xfId="0" applyNumberFormat="1" applyFont="1" applyBorder="1"/>
    <xf numFmtId="3" fontId="6" fillId="0" borderId="0" xfId="0" applyNumberFormat="1" applyFont="1" applyFill="1" applyBorder="1"/>
    <xf numFmtId="8" fontId="1" fillId="4" borderId="0" xfId="0" applyNumberFormat="1" applyFont="1" applyFill="1" applyAlignment="1">
      <alignment horizontal="center"/>
    </xf>
    <xf numFmtId="8" fontId="1" fillId="4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8" fontId="1" fillId="4" borderId="14" xfId="0" applyNumberFormat="1" applyFont="1" applyFill="1" applyBorder="1" applyAlignment="1">
      <alignment horizontal="center"/>
    </xf>
    <xf numFmtId="8" fontId="1" fillId="4" borderId="15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3" fillId="3" borderId="0" xfId="0" applyFont="1" applyFill="1" applyBorder="1"/>
    <xf numFmtId="0" fontId="1" fillId="4" borderId="16" xfId="0" applyFont="1" applyFill="1" applyBorder="1"/>
    <xf numFmtId="164" fontId="1" fillId="0" borderId="0" xfId="0" applyNumberFormat="1" applyFont="1" applyBorder="1"/>
    <xf numFmtId="0" fontId="1" fillId="4" borderId="17" xfId="0" applyFont="1" applyFill="1" applyBorder="1"/>
    <xf numFmtId="0" fontId="1" fillId="4" borderId="13" xfId="0" applyFont="1" applyFill="1" applyBorder="1"/>
    <xf numFmtId="6" fontId="1" fillId="4" borderId="14" xfId="0" applyNumberFormat="1" applyFont="1" applyFill="1" applyBorder="1"/>
    <xf numFmtId="6" fontId="6" fillId="2" borderId="14" xfId="0" applyNumberFormat="1" applyFont="1" applyFill="1" applyBorder="1"/>
    <xf numFmtId="8" fontId="6" fillId="2" borderId="14" xfId="0" applyNumberFormat="1" applyFont="1" applyFill="1" applyBorder="1"/>
    <xf numFmtId="6" fontId="1" fillId="4" borderId="15" xfId="0" applyNumberFormat="1" applyFont="1" applyFill="1" applyBorder="1" applyAlignment="1"/>
    <xf numFmtId="0" fontId="1" fillId="4" borderId="18" xfId="0" applyFont="1" applyFill="1" applyBorder="1"/>
    <xf numFmtId="0" fontId="1" fillId="4" borderId="19" xfId="0" applyFont="1" applyFill="1" applyBorder="1"/>
    <xf numFmtId="0" fontId="6" fillId="2" borderId="12" xfId="0" applyFont="1" applyFill="1" applyBorder="1" applyAlignment="1">
      <alignment horizontal="centerContinuous"/>
    </xf>
    <xf numFmtId="0" fontId="6" fillId="2" borderId="11" xfId="0" applyFont="1" applyFill="1" applyBorder="1" applyAlignment="1">
      <alignment horizontal="centerContinuous"/>
    </xf>
    <xf numFmtId="166" fontId="1" fillId="0" borderId="0" xfId="0" applyNumberFormat="1" applyFont="1"/>
    <xf numFmtId="166" fontId="6" fillId="2" borderId="20" xfId="0" applyNumberFormat="1" applyFont="1" applyFill="1" applyBorder="1"/>
    <xf numFmtId="165" fontId="1" fillId="0" borderId="0" xfId="0" applyNumberFormat="1" applyFont="1"/>
    <xf numFmtId="166" fontId="6" fillId="2" borderId="0" xfId="0" applyNumberFormat="1" applyFont="1" applyFill="1" applyBorder="1"/>
    <xf numFmtId="166" fontId="1" fillId="0" borderId="0" xfId="0" applyNumberFormat="1" applyFont="1" applyBorder="1"/>
    <xf numFmtId="165" fontId="1" fillId="0" borderId="0" xfId="0" applyNumberFormat="1" applyFont="1" applyBorder="1"/>
    <xf numFmtId="165" fontId="1" fillId="0" borderId="1" xfId="0" applyNumberFormat="1" applyFont="1" applyBorder="1"/>
    <xf numFmtId="0" fontId="8" fillId="3" borderId="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" fillId="0" borderId="0" xfId="0" applyFont="1" applyFill="1" applyBorder="1"/>
    <xf numFmtId="6" fontId="1" fillId="0" borderId="0" xfId="0" applyNumberFormat="1" applyFont="1" applyFill="1" applyBorder="1" applyAlignment="1"/>
    <xf numFmtId="0" fontId="12" fillId="0" borderId="0" xfId="0" applyFont="1"/>
    <xf numFmtId="0" fontId="12" fillId="0" borderId="0" xfId="0" applyFont="1" applyFill="1" applyBorder="1"/>
    <xf numFmtId="0" fontId="15" fillId="0" borderId="0" xfId="0" applyFont="1"/>
    <xf numFmtId="0" fontId="1" fillId="0" borderId="0" xfId="0" applyFont="1"/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tabSelected="1" workbookViewId="0">
      <selection activeCell="D86" sqref="D86"/>
    </sheetView>
  </sheetViews>
  <sheetFormatPr defaultRowHeight="12.75" x14ac:dyDescent="0.2"/>
  <cols>
    <col min="1" max="1" width="1.7109375" style="1" customWidth="1"/>
    <col min="2" max="2" width="30.7109375" style="1" customWidth="1"/>
    <col min="3" max="3" width="41.7109375" style="1" customWidth="1"/>
    <col min="4" max="4" width="27.5703125" style="1" customWidth="1"/>
    <col min="5" max="5" width="30.7109375" style="1" customWidth="1"/>
    <col min="6" max="6" width="9.140625" style="1"/>
    <col min="7" max="7" width="9.140625" style="1" customWidth="1"/>
    <col min="8" max="16384" width="9.140625" style="1"/>
  </cols>
  <sheetData>
    <row r="1" spans="1:5" ht="5.0999999999999996" customHeight="1" x14ac:dyDescent="0.2"/>
    <row r="2" spans="1:5" ht="33" thickBot="1" x14ac:dyDescent="0.6">
      <c r="B2" s="11" t="s">
        <v>8</v>
      </c>
      <c r="C2" s="11"/>
      <c r="D2" s="8"/>
      <c r="E2" s="8"/>
    </row>
    <row r="3" spans="1:5" ht="21.75" x14ac:dyDescent="0.4">
      <c r="B3" s="9" t="s">
        <v>19</v>
      </c>
      <c r="C3" s="9"/>
      <c r="D3" s="10"/>
      <c r="E3" s="10"/>
    </row>
    <row r="5" spans="1:5" x14ac:dyDescent="0.2">
      <c r="B5" s="48" t="s">
        <v>9</v>
      </c>
      <c r="C5" s="47"/>
    </row>
    <row r="7" spans="1:5" x14ac:dyDescent="0.2">
      <c r="B7" s="35" t="s">
        <v>10</v>
      </c>
      <c r="C7" s="35"/>
      <c r="D7" s="36"/>
    </row>
    <row r="8" spans="1:5" x14ac:dyDescent="0.2">
      <c r="A8" s="6"/>
      <c r="B8" s="45" t="s">
        <v>5</v>
      </c>
      <c r="C8" s="46"/>
      <c r="D8" s="50">
        <v>10000000</v>
      </c>
      <c r="E8" s="6"/>
    </row>
    <row r="9" spans="1:5" x14ac:dyDescent="0.2">
      <c r="A9" s="6"/>
      <c r="B9" s="37" t="s">
        <v>6</v>
      </c>
      <c r="C9" s="12"/>
      <c r="D9" s="41">
        <f>D8*D15</f>
        <v>160000000</v>
      </c>
      <c r="E9" s="6"/>
    </row>
    <row r="10" spans="1:5" x14ac:dyDescent="0.2">
      <c r="A10" s="6"/>
      <c r="B10" s="37" t="s">
        <v>0</v>
      </c>
      <c r="C10" s="12"/>
      <c r="D10" s="41">
        <f>D8*D16</f>
        <v>140000000</v>
      </c>
      <c r="E10" s="6"/>
    </row>
    <row r="11" spans="1:5" ht="15" x14ac:dyDescent="0.2">
      <c r="A11" s="6"/>
      <c r="B11" s="37" t="s">
        <v>21</v>
      </c>
      <c r="C11" s="12"/>
      <c r="D11" s="42">
        <v>160000000</v>
      </c>
      <c r="E11" s="6"/>
    </row>
    <row r="12" spans="1:5" x14ac:dyDescent="0.2">
      <c r="A12" s="6"/>
      <c r="B12" s="37" t="s">
        <v>7</v>
      </c>
      <c r="C12" s="12"/>
      <c r="D12" s="41">
        <f>20%*D9</f>
        <v>32000000</v>
      </c>
      <c r="E12" s="6"/>
    </row>
    <row r="13" spans="1:5" x14ac:dyDescent="0.2">
      <c r="A13" s="6"/>
      <c r="B13" s="37" t="s">
        <v>4</v>
      </c>
      <c r="C13" s="12"/>
      <c r="D13" s="41">
        <f>20%*D11</f>
        <v>32000000</v>
      </c>
      <c r="E13" s="6"/>
    </row>
    <row r="14" spans="1:5" x14ac:dyDescent="0.2">
      <c r="A14" s="6"/>
      <c r="B14" s="37"/>
      <c r="C14" s="12"/>
      <c r="D14" s="41"/>
      <c r="E14" s="6"/>
    </row>
    <row r="15" spans="1:5" x14ac:dyDescent="0.2">
      <c r="A15" s="6"/>
      <c r="B15" s="37" t="s">
        <v>1</v>
      </c>
      <c r="C15" s="12"/>
      <c r="D15" s="43">
        <v>16</v>
      </c>
      <c r="E15" s="6"/>
    </row>
    <row r="16" spans="1:5" x14ac:dyDescent="0.2">
      <c r="A16" s="6"/>
      <c r="B16" s="37" t="s">
        <v>2</v>
      </c>
      <c r="C16" s="12"/>
      <c r="D16" s="43">
        <v>14</v>
      </c>
      <c r="E16" s="6"/>
    </row>
    <row r="17" spans="1:5" x14ac:dyDescent="0.2">
      <c r="A17" s="6"/>
      <c r="B17" s="37" t="s">
        <v>38</v>
      </c>
      <c r="C17" s="12"/>
      <c r="D17" s="41">
        <f>D11+D13</f>
        <v>192000000</v>
      </c>
      <c r="E17" s="6"/>
    </row>
    <row r="18" spans="1:5" x14ac:dyDescent="0.2">
      <c r="A18" s="6"/>
      <c r="B18" s="39" t="s">
        <v>39</v>
      </c>
      <c r="C18" s="40"/>
      <c r="D18" s="44">
        <f>D10-D12</f>
        <v>108000000</v>
      </c>
      <c r="E18" s="6"/>
    </row>
    <row r="19" spans="1:5" ht="15" x14ac:dyDescent="0.2">
      <c r="A19" s="6"/>
      <c r="B19" s="61" t="s">
        <v>24</v>
      </c>
      <c r="C19" s="58"/>
      <c r="D19" s="59"/>
      <c r="E19" s="6"/>
    </row>
    <row r="20" spans="1:5" x14ac:dyDescent="0.2">
      <c r="B20" s="6"/>
      <c r="C20" s="6"/>
      <c r="D20" s="38"/>
    </row>
    <row r="21" spans="1:5" x14ac:dyDescent="0.2">
      <c r="B21" s="14" t="s">
        <v>27</v>
      </c>
      <c r="C21" s="3"/>
      <c r="D21" s="3"/>
      <c r="E21" s="15"/>
    </row>
    <row r="22" spans="1:5" s="26" customFormat="1" x14ac:dyDescent="0.2">
      <c r="B22" s="28" t="s">
        <v>11</v>
      </c>
      <c r="C22" s="28" t="s">
        <v>3</v>
      </c>
      <c r="D22" s="28" t="s">
        <v>16</v>
      </c>
      <c r="E22" s="30"/>
    </row>
    <row r="23" spans="1:5" x14ac:dyDescent="0.2">
      <c r="B23" s="13">
        <v>8</v>
      </c>
      <c r="C23" s="49">
        <f>ROUNDDOWN(D13/B23,0)</f>
        <v>4000000</v>
      </c>
      <c r="D23" s="49">
        <f>D8+C23</f>
        <v>14000000</v>
      </c>
      <c r="E23" s="22"/>
    </row>
    <row r="24" spans="1:5" x14ac:dyDescent="0.2">
      <c r="B24" s="13">
        <v>10</v>
      </c>
      <c r="C24" s="49">
        <f>ROUNDDOWN(D13/B24,0)</f>
        <v>3200000</v>
      </c>
      <c r="D24" s="49">
        <f>D8+C24</f>
        <v>13200000</v>
      </c>
      <c r="E24" s="22"/>
    </row>
    <row r="25" spans="1:5" x14ac:dyDescent="0.2">
      <c r="B25" s="13">
        <v>12</v>
      </c>
      <c r="C25" s="49">
        <f>ROUNDDOWN(D13/B25,0)</f>
        <v>2666666</v>
      </c>
      <c r="D25" s="49">
        <f>D8+C25</f>
        <v>12666666</v>
      </c>
      <c r="E25" s="22"/>
    </row>
    <row r="26" spans="1:5" x14ac:dyDescent="0.2">
      <c r="B26" s="13">
        <v>14</v>
      </c>
      <c r="C26" s="49">
        <f>ROUNDDOWN(D13/B26,0)</f>
        <v>2285714</v>
      </c>
      <c r="D26" s="49">
        <f>D8+C26</f>
        <v>12285714</v>
      </c>
      <c r="E26" s="22"/>
    </row>
    <row r="27" spans="1:5" x14ac:dyDescent="0.2">
      <c r="B27" s="13">
        <v>15</v>
      </c>
      <c r="C27" s="49">
        <f>ROUNDDOWN(D13/B27,0)</f>
        <v>2133333</v>
      </c>
      <c r="D27" s="49">
        <f>D8+C27</f>
        <v>12133333</v>
      </c>
      <c r="E27" s="22"/>
    </row>
    <row r="28" spans="1:5" x14ac:dyDescent="0.2">
      <c r="B28" s="13">
        <v>16</v>
      </c>
      <c r="C28" s="49">
        <f>ROUNDDOWN(D13/B28,0)</f>
        <v>2000000</v>
      </c>
      <c r="D28" s="49">
        <f>D8+C28</f>
        <v>12000000</v>
      </c>
      <c r="E28" s="22"/>
    </row>
    <row r="29" spans="1:5" x14ac:dyDescent="0.2">
      <c r="B29" s="13">
        <v>18</v>
      </c>
      <c r="C29" s="49">
        <f>ROUNDDOWN(D13/B29,0)</f>
        <v>1777777</v>
      </c>
      <c r="D29" s="49">
        <f>D8+C29</f>
        <v>11777777</v>
      </c>
      <c r="E29" s="22"/>
    </row>
    <row r="30" spans="1:5" x14ac:dyDescent="0.2">
      <c r="B30" s="13">
        <v>20</v>
      </c>
      <c r="C30" s="49">
        <f>ROUNDDOWN(D13/B30,0)</f>
        <v>1600000</v>
      </c>
      <c r="D30" s="49">
        <f>D8+C30</f>
        <v>11600000</v>
      </c>
      <c r="E30" s="22"/>
    </row>
    <row r="31" spans="1:5" x14ac:dyDescent="0.2">
      <c r="B31" s="13">
        <v>22</v>
      </c>
      <c r="C31" s="49">
        <f>ROUNDDOWN(D13/B31,0)</f>
        <v>1454545</v>
      </c>
      <c r="D31" s="49">
        <f>D8+C29</f>
        <v>11777777</v>
      </c>
      <c r="E31" s="22"/>
    </row>
    <row r="33" spans="2:5" x14ac:dyDescent="0.2">
      <c r="B33" s="14" t="s">
        <v>15</v>
      </c>
      <c r="C33" s="14"/>
      <c r="D33" s="56" t="s">
        <v>13</v>
      </c>
      <c r="E33" s="56" t="s">
        <v>14</v>
      </c>
    </row>
    <row r="34" spans="2:5" s="26" customFormat="1" x14ac:dyDescent="0.2">
      <c r="B34" s="25" t="s">
        <v>11</v>
      </c>
      <c r="C34" s="25" t="s">
        <v>12</v>
      </c>
      <c r="D34" s="25" t="s">
        <v>20</v>
      </c>
      <c r="E34" s="32" t="s">
        <v>20</v>
      </c>
    </row>
    <row r="35" spans="2:5" x14ac:dyDescent="0.2">
      <c r="B35" s="2">
        <f t="shared" ref="B35:B43" si="0">B23</f>
        <v>8</v>
      </c>
      <c r="C35" s="51">
        <f>D23*B23</f>
        <v>112000000</v>
      </c>
      <c r="D35" s="23" t="str">
        <f t="shared" ref="D35:D43" si="1">IF(C35-$D$18&lt;0,"YES","NO")</f>
        <v>NO</v>
      </c>
      <c r="E35" s="23" t="str">
        <f t="shared" ref="E35:E43" si="2">IF(C35-$D$17&gt;0,"YES","NO")</f>
        <v>NO</v>
      </c>
    </row>
    <row r="36" spans="2:5" x14ac:dyDescent="0.2">
      <c r="B36" s="2">
        <f t="shared" si="0"/>
        <v>10</v>
      </c>
      <c r="C36" s="51">
        <f>D24*B24</f>
        <v>132000000</v>
      </c>
      <c r="D36" s="23" t="str">
        <f t="shared" si="1"/>
        <v>NO</v>
      </c>
      <c r="E36" s="23" t="str">
        <f t="shared" si="2"/>
        <v>NO</v>
      </c>
    </row>
    <row r="37" spans="2:5" x14ac:dyDescent="0.2">
      <c r="B37" s="2">
        <f t="shared" si="0"/>
        <v>12</v>
      </c>
      <c r="C37" s="51">
        <f t="shared" ref="C37:C43" si="3">D25*B25</f>
        <v>151999992</v>
      </c>
      <c r="D37" s="23" t="str">
        <f t="shared" si="1"/>
        <v>NO</v>
      </c>
      <c r="E37" s="23" t="str">
        <f t="shared" si="2"/>
        <v>NO</v>
      </c>
    </row>
    <row r="38" spans="2:5" x14ac:dyDescent="0.2">
      <c r="B38" s="2">
        <f t="shared" si="0"/>
        <v>14</v>
      </c>
      <c r="C38" s="51">
        <f t="shared" si="3"/>
        <v>171999996</v>
      </c>
      <c r="D38" s="23" t="str">
        <f t="shared" si="1"/>
        <v>NO</v>
      </c>
      <c r="E38" s="23" t="str">
        <f t="shared" si="2"/>
        <v>NO</v>
      </c>
    </row>
    <row r="39" spans="2:5" x14ac:dyDescent="0.2">
      <c r="B39" s="2">
        <f t="shared" si="0"/>
        <v>15</v>
      </c>
      <c r="C39" s="51">
        <f t="shared" si="3"/>
        <v>181999995</v>
      </c>
      <c r="D39" s="23" t="str">
        <f t="shared" si="1"/>
        <v>NO</v>
      </c>
      <c r="E39" s="23" t="str">
        <f t="shared" si="2"/>
        <v>NO</v>
      </c>
    </row>
    <row r="40" spans="2:5" x14ac:dyDescent="0.2">
      <c r="B40" s="2">
        <f t="shared" si="0"/>
        <v>16</v>
      </c>
      <c r="C40" s="51">
        <f t="shared" si="3"/>
        <v>192000000</v>
      </c>
      <c r="D40" s="23" t="str">
        <f t="shared" si="1"/>
        <v>NO</v>
      </c>
      <c r="E40" s="23" t="str">
        <f t="shared" si="2"/>
        <v>NO</v>
      </c>
    </row>
    <row r="41" spans="2:5" x14ac:dyDescent="0.2">
      <c r="B41" s="2">
        <f t="shared" si="0"/>
        <v>18</v>
      </c>
      <c r="C41" s="51">
        <f t="shared" si="3"/>
        <v>211999986</v>
      </c>
      <c r="D41" s="23" t="str">
        <f t="shared" si="1"/>
        <v>NO</v>
      </c>
      <c r="E41" s="23" t="str">
        <f t="shared" si="2"/>
        <v>YES</v>
      </c>
    </row>
    <row r="42" spans="2:5" x14ac:dyDescent="0.2">
      <c r="B42" s="2">
        <f t="shared" si="0"/>
        <v>20</v>
      </c>
      <c r="C42" s="51">
        <f t="shared" si="3"/>
        <v>232000000</v>
      </c>
      <c r="D42" s="23" t="str">
        <f t="shared" si="1"/>
        <v>NO</v>
      </c>
      <c r="E42" s="23" t="str">
        <f t="shared" si="2"/>
        <v>YES</v>
      </c>
    </row>
    <row r="43" spans="2:5" x14ac:dyDescent="0.2">
      <c r="B43" s="2">
        <f t="shared" si="0"/>
        <v>22</v>
      </c>
      <c r="C43" s="51">
        <f t="shared" si="3"/>
        <v>259111094</v>
      </c>
      <c r="D43" s="23" t="str">
        <f t="shared" si="1"/>
        <v>NO</v>
      </c>
      <c r="E43" s="23" t="str">
        <f t="shared" si="2"/>
        <v>YES</v>
      </c>
    </row>
    <row r="45" spans="2:5" x14ac:dyDescent="0.2">
      <c r="B45" s="14" t="s">
        <v>17</v>
      </c>
      <c r="C45" s="14"/>
      <c r="D45" s="56" t="s">
        <v>13</v>
      </c>
      <c r="E45" s="56" t="s">
        <v>14</v>
      </c>
    </row>
    <row r="46" spans="2:5" s="26" customFormat="1" x14ac:dyDescent="0.2">
      <c r="B46" s="25" t="s">
        <v>11</v>
      </c>
      <c r="C46" s="25" t="s">
        <v>12</v>
      </c>
      <c r="D46" s="25" t="s">
        <v>20</v>
      </c>
      <c r="E46" s="32" t="s">
        <v>20</v>
      </c>
    </row>
    <row r="47" spans="2:5" x14ac:dyDescent="0.2">
      <c r="B47" s="2">
        <f t="shared" ref="B47:B55" si="4">B35</f>
        <v>8</v>
      </c>
      <c r="C47" s="51">
        <f>B23*D8</f>
        <v>80000000</v>
      </c>
      <c r="D47" s="23" t="str">
        <f t="shared" ref="D47:D55" si="5">IF(C47-$D$18&lt;0,"YES","NO")</f>
        <v>YES</v>
      </c>
      <c r="E47" s="23" t="str">
        <f t="shared" ref="E47:E55" si="6">IF(C47-$D$17&gt;0,"YES","NO")</f>
        <v>NO</v>
      </c>
    </row>
    <row r="48" spans="2:5" x14ac:dyDescent="0.2">
      <c r="B48" s="2">
        <f t="shared" si="4"/>
        <v>10</v>
      </c>
      <c r="C48" s="51">
        <f>B24*D8</f>
        <v>100000000</v>
      </c>
      <c r="D48" s="23" t="str">
        <f t="shared" si="5"/>
        <v>YES</v>
      </c>
      <c r="E48" s="23" t="str">
        <f t="shared" si="6"/>
        <v>NO</v>
      </c>
    </row>
    <row r="49" spans="2:5" x14ac:dyDescent="0.2">
      <c r="B49" s="2">
        <f t="shared" si="4"/>
        <v>12</v>
      </c>
      <c r="C49" s="51">
        <f>B25*D8</f>
        <v>120000000</v>
      </c>
      <c r="D49" s="23" t="str">
        <f t="shared" si="5"/>
        <v>NO</v>
      </c>
      <c r="E49" s="23" t="str">
        <f t="shared" si="6"/>
        <v>NO</v>
      </c>
    </row>
    <row r="50" spans="2:5" x14ac:dyDescent="0.2">
      <c r="B50" s="2">
        <f t="shared" si="4"/>
        <v>14</v>
      </c>
      <c r="C50" s="51">
        <f>B26*D8</f>
        <v>140000000</v>
      </c>
      <c r="D50" s="23" t="str">
        <f t="shared" si="5"/>
        <v>NO</v>
      </c>
      <c r="E50" s="23" t="str">
        <f t="shared" si="6"/>
        <v>NO</v>
      </c>
    </row>
    <row r="51" spans="2:5" x14ac:dyDescent="0.2">
      <c r="B51" s="2">
        <f t="shared" si="4"/>
        <v>15</v>
      </c>
      <c r="C51" s="51">
        <f>B27*D8</f>
        <v>150000000</v>
      </c>
      <c r="D51" s="23" t="str">
        <f t="shared" si="5"/>
        <v>NO</v>
      </c>
      <c r="E51" s="23" t="str">
        <f t="shared" si="6"/>
        <v>NO</v>
      </c>
    </row>
    <row r="52" spans="2:5" x14ac:dyDescent="0.2">
      <c r="B52" s="2">
        <f t="shared" si="4"/>
        <v>16</v>
      </c>
      <c r="C52" s="51">
        <f>B28*D8</f>
        <v>160000000</v>
      </c>
      <c r="D52" s="23" t="str">
        <f t="shared" si="5"/>
        <v>NO</v>
      </c>
      <c r="E52" s="23" t="str">
        <f t="shared" si="6"/>
        <v>NO</v>
      </c>
    </row>
    <row r="53" spans="2:5" x14ac:dyDescent="0.2">
      <c r="B53" s="2">
        <f t="shared" si="4"/>
        <v>18</v>
      </c>
      <c r="C53" s="51">
        <f>B29*D8</f>
        <v>180000000</v>
      </c>
      <c r="D53" s="23" t="str">
        <f t="shared" si="5"/>
        <v>NO</v>
      </c>
      <c r="E53" s="23" t="str">
        <f t="shared" si="6"/>
        <v>NO</v>
      </c>
    </row>
    <row r="54" spans="2:5" x14ac:dyDescent="0.2">
      <c r="B54" s="2">
        <f t="shared" si="4"/>
        <v>20</v>
      </c>
      <c r="C54" s="51">
        <f>B30*D8</f>
        <v>200000000</v>
      </c>
      <c r="D54" s="23" t="str">
        <f t="shared" si="5"/>
        <v>NO</v>
      </c>
      <c r="E54" s="23" t="str">
        <f t="shared" si="6"/>
        <v>YES</v>
      </c>
    </row>
    <row r="55" spans="2:5" x14ac:dyDescent="0.2">
      <c r="B55" s="2">
        <f t="shared" si="4"/>
        <v>22</v>
      </c>
      <c r="C55" s="51">
        <f>B31*D8</f>
        <v>220000000</v>
      </c>
      <c r="D55" s="23" t="str">
        <f t="shared" si="5"/>
        <v>NO</v>
      </c>
      <c r="E55" s="23" t="str">
        <f t="shared" si="6"/>
        <v>YES</v>
      </c>
    </row>
    <row r="57" spans="2:5" x14ac:dyDescent="0.2">
      <c r="B57" s="16" t="s">
        <v>28</v>
      </c>
      <c r="C57" s="4"/>
      <c r="D57" s="4"/>
      <c r="E57" s="17"/>
    </row>
    <row r="58" spans="2:5" ht="15" x14ac:dyDescent="0.2">
      <c r="B58" s="18" t="s">
        <v>26</v>
      </c>
      <c r="C58" s="3"/>
      <c r="D58" s="3"/>
      <c r="E58" s="19"/>
    </row>
    <row r="59" spans="2:5" s="26" customFormat="1" ht="15" x14ac:dyDescent="0.2">
      <c r="B59" s="27" t="s">
        <v>11</v>
      </c>
      <c r="C59" s="28" t="s">
        <v>29</v>
      </c>
      <c r="D59" s="28" t="s">
        <v>16</v>
      </c>
      <c r="E59" s="29"/>
    </row>
    <row r="60" spans="2:5" x14ac:dyDescent="0.2">
      <c r="B60" s="20">
        <f t="shared" ref="B60:B68" si="7">B47</f>
        <v>8</v>
      </c>
      <c r="C60" s="52">
        <v>2000000</v>
      </c>
      <c r="D60" s="53">
        <f>D8+C60</f>
        <v>12000000</v>
      </c>
      <c r="E60" s="7"/>
    </row>
    <row r="61" spans="2:5" x14ac:dyDescent="0.2">
      <c r="B61" s="20">
        <f t="shared" si="7"/>
        <v>10</v>
      </c>
      <c r="C61" s="52">
        <v>2000000</v>
      </c>
      <c r="D61" s="53">
        <f>D8+C61</f>
        <v>12000000</v>
      </c>
      <c r="E61" s="7"/>
    </row>
    <row r="62" spans="2:5" x14ac:dyDescent="0.2">
      <c r="B62" s="20">
        <f t="shared" si="7"/>
        <v>12</v>
      </c>
      <c r="C62" s="52">
        <v>2000000</v>
      </c>
      <c r="D62" s="53">
        <f>D8+C62</f>
        <v>12000000</v>
      </c>
      <c r="E62" s="7"/>
    </row>
    <row r="63" spans="2:5" x14ac:dyDescent="0.2">
      <c r="B63" s="20">
        <f t="shared" si="7"/>
        <v>14</v>
      </c>
      <c r="C63" s="52">
        <v>1500000</v>
      </c>
      <c r="D63" s="53">
        <f>D8+C63</f>
        <v>11500000</v>
      </c>
      <c r="E63" s="7"/>
    </row>
    <row r="64" spans="2:5" x14ac:dyDescent="0.2">
      <c r="B64" s="20">
        <f t="shared" si="7"/>
        <v>15</v>
      </c>
      <c r="C64" s="52">
        <v>1500000</v>
      </c>
      <c r="D64" s="53">
        <f>D8+C64</f>
        <v>11500000</v>
      </c>
      <c r="E64" s="7"/>
    </row>
    <row r="65" spans="2:5" x14ac:dyDescent="0.2">
      <c r="B65" s="20">
        <f t="shared" si="7"/>
        <v>16</v>
      </c>
      <c r="C65" s="52">
        <v>1500000</v>
      </c>
      <c r="D65" s="53">
        <f>+D8+C65</f>
        <v>11500000</v>
      </c>
      <c r="E65" s="7"/>
    </row>
    <row r="66" spans="2:5" x14ac:dyDescent="0.2">
      <c r="B66" s="20">
        <f t="shared" si="7"/>
        <v>18</v>
      </c>
      <c r="C66" s="52">
        <v>1000000</v>
      </c>
      <c r="D66" s="53">
        <f>D8+C66</f>
        <v>11000000</v>
      </c>
      <c r="E66" s="7"/>
    </row>
    <row r="67" spans="2:5" x14ac:dyDescent="0.2">
      <c r="B67" s="20">
        <f t="shared" si="7"/>
        <v>20</v>
      </c>
      <c r="C67" s="52">
        <v>1000000</v>
      </c>
      <c r="D67" s="53">
        <f>D8+C67</f>
        <v>11000000</v>
      </c>
      <c r="E67" s="7"/>
    </row>
    <row r="68" spans="2:5" x14ac:dyDescent="0.2">
      <c r="B68" s="20">
        <f t="shared" si="7"/>
        <v>22</v>
      </c>
      <c r="C68" s="52">
        <v>1000000</v>
      </c>
      <c r="D68" s="53">
        <f>D8+C68</f>
        <v>11000000</v>
      </c>
      <c r="E68" s="7"/>
    </row>
    <row r="69" spans="2:5" x14ac:dyDescent="0.2">
      <c r="B69" s="5"/>
      <c r="C69" s="6"/>
      <c r="D69" s="6"/>
      <c r="E69" s="7"/>
    </row>
    <row r="70" spans="2:5" x14ac:dyDescent="0.2">
      <c r="B70" s="18" t="s">
        <v>25</v>
      </c>
      <c r="C70" s="3"/>
      <c r="D70" s="56" t="s">
        <v>13</v>
      </c>
      <c r="E70" s="57" t="s">
        <v>18</v>
      </c>
    </row>
    <row r="71" spans="2:5" s="26" customFormat="1" x14ac:dyDescent="0.2">
      <c r="B71" s="31" t="s">
        <v>11</v>
      </c>
      <c r="C71" s="25" t="s">
        <v>12</v>
      </c>
      <c r="D71" s="25" t="s">
        <v>20</v>
      </c>
      <c r="E71" s="32" t="s">
        <v>20</v>
      </c>
    </row>
    <row r="72" spans="2:5" x14ac:dyDescent="0.2">
      <c r="B72" s="20">
        <f t="shared" ref="B72:B80" si="8">B23</f>
        <v>8</v>
      </c>
      <c r="C72" s="54">
        <f t="shared" ref="C72:C80" si="9">B23*D60</f>
        <v>96000000</v>
      </c>
      <c r="D72" s="23" t="str">
        <f t="shared" ref="D72:D80" si="10">IF(C72-$D$18&lt;0,"YES","NO")</f>
        <v>YES</v>
      </c>
      <c r="E72" s="33" t="str">
        <f t="shared" ref="E72:E80" si="11">IF(C72-$D$17&gt;0,"YES","NO")</f>
        <v>NO</v>
      </c>
    </row>
    <row r="73" spans="2:5" x14ac:dyDescent="0.2">
      <c r="B73" s="20">
        <f t="shared" si="8"/>
        <v>10</v>
      </c>
      <c r="C73" s="54">
        <f t="shared" si="9"/>
        <v>120000000</v>
      </c>
      <c r="D73" s="23" t="str">
        <f t="shared" si="10"/>
        <v>NO</v>
      </c>
      <c r="E73" s="33" t="str">
        <f t="shared" si="11"/>
        <v>NO</v>
      </c>
    </row>
    <row r="74" spans="2:5" x14ac:dyDescent="0.2">
      <c r="B74" s="20">
        <f t="shared" si="8"/>
        <v>12</v>
      </c>
      <c r="C74" s="54">
        <f t="shared" si="9"/>
        <v>144000000</v>
      </c>
      <c r="D74" s="23" t="str">
        <f t="shared" si="10"/>
        <v>NO</v>
      </c>
      <c r="E74" s="33" t="str">
        <f t="shared" si="11"/>
        <v>NO</v>
      </c>
    </row>
    <row r="75" spans="2:5" x14ac:dyDescent="0.2">
      <c r="B75" s="20">
        <f t="shared" si="8"/>
        <v>14</v>
      </c>
      <c r="C75" s="54">
        <f t="shared" si="9"/>
        <v>161000000</v>
      </c>
      <c r="D75" s="23" t="str">
        <f t="shared" si="10"/>
        <v>NO</v>
      </c>
      <c r="E75" s="33" t="str">
        <f t="shared" si="11"/>
        <v>NO</v>
      </c>
    </row>
    <row r="76" spans="2:5" x14ac:dyDescent="0.2">
      <c r="B76" s="20">
        <f t="shared" si="8"/>
        <v>15</v>
      </c>
      <c r="C76" s="54">
        <f t="shared" si="9"/>
        <v>172500000</v>
      </c>
      <c r="D76" s="23" t="str">
        <f t="shared" si="10"/>
        <v>NO</v>
      </c>
      <c r="E76" s="33" t="str">
        <f t="shared" si="11"/>
        <v>NO</v>
      </c>
    </row>
    <row r="77" spans="2:5" x14ac:dyDescent="0.2">
      <c r="B77" s="20">
        <f t="shared" si="8"/>
        <v>16</v>
      </c>
      <c r="C77" s="54">
        <f t="shared" si="9"/>
        <v>184000000</v>
      </c>
      <c r="D77" s="23" t="str">
        <f t="shared" si="10"/>
        <v>NO</v>
      </c>
      <c r="E77" s="33" t="str">
        <f t="shared" si="11"/>
        <v>NO</v>
      </c>
    </row>
    <row r="78" spans="2:5" x14ac:dyDescent="0.2">
      <c r="B78" s="20">
        <f t="shared" si="8"/>
        <v>18</v>
      </c>
      <c r="C78" s="54">
        <f t="shared" si="9"/>
        <v>198000000</v>
      </c>
      <c r="D78" s="23" t="str">
        <f t="shared" si="10"/>
        <v>NO</v>
      </c>
      <c r="E78" s="33" t="str">
        <f t="shared" si="11"/>
        <v>YES</v>
      </c>
    </row>
    <row r="79" spans="2:5" x14ac:dyDescent="0.2">
      <c r="B79" s="20">
        <f t="shared" si="8"/>
        <v>20</v>
      </c>
      <c r="C79" s="54">
        <f t="shared" si="9"/>
        <v>220000000</v>
      </c>
      <c r="D79" s="23" t="str">
        <f t="shared" si="10"/>
        <v>NO</v>
      </c>
      <c r="E79" s="33" t="str">
        <f t="shared" si="11"/>
        <v>YES</v>
      </c>
    </row>
    <row r="80" spans="2:5" x14ac:dyDescent="0.2">
      <c r="B80" s="21">
        <f t="shared" si="8"/>
        <v>22</v>
      </c>
      <c r="C80" s="55">
        <f t="shared" si="9"/>
        <v>242000000</v>
      </c>
      <c r="D80" s="24" t="str">
        <f t="shared" si="10"/>
        <v>NO</v>
      </c>
      <c r="E80" s="34" t="str">
        <f t="shared" si="11"/>
        <v>YES</v>
      </c>
    </row>
    <row r="81" spans="2:5" ht="15" x14ac:dyDescent="0.2">
      <c r="B81" s="60" t="s">
        <v>23</v>
      </c>
      <c r="E81" s="6"/>
    </row>
    <row r="82" spans="2:5" x14ac:dyDescent="0.2">
      <c r="B82" s="60" t="s">
        <v>22</v>
      </c>
    </row>
    <row r="83" spans="2:5" ht="15" x14ac:dyDescent="0.2">
      <c r="B83" s="60" t="s">
        <v>30</v>
      </c>
    </row>
    <row r="84" spans="2:5" x14ac:dyDescent="0.2">
      <c r="B84" s="60" t="s">
        <v>31</v>
      </c>
    </row>
    <row r="86" spans="2:5" x14ac:dyDescent="0.2">
      <c r="B86" s="60" t="s">
        <v>41</v>
      </c>
    </row>
    <row r="88" spans="2:5" x14ac:dyDescent="0.2">
      <c r="B88" s="63" t="s">
        <v>40</v>
      </c>
      <c r="C88" s="63"/>
      <c r="D88" s="63"/>
      <c r="E88" s="63"/>
    </row>
    <row r="89" spans="2:5" x14ac:dyDescent="0.2">
      <c r="B89" s="62" t="s">
        <v>32</v>
      </c>
    </row>
    <row r="90" spans="2:5" x14ac:dyDescent="0.2">
      <c r="B90" s="62" t="s">
        <v>33</v>
      </c>
    </row>
    <row r="91" spans="2:5" x14ac:dyDescent="0.2">
      <c r="B91" s="62" t="s">
        <v>34</v>
      </c>
    </row>
    <row r="92" spans="2:5" x14ac:dyDescent="0.2">
      <c r="B92" s="62" t="s">
        <v>35</v>
      </c>
    </row>
    <row r="93" spans="2:5" x14ac:dyDescent="0.2">
      <c r="B93" s="62" t="s">
        <v>36</v>
      </c>
    </row>
    <row r="94" spans="2:5" x14ac:dyDescent="0.2">
      <c r="B94" s="62" t="s">
        <v>37</v>
      </c>
    </row>
  </sheetData>
  <mergeCells count="1">
    <mergeCell ref="B88:E88"/>
  </mergeCells>
  <conditionalFormatting sqref="D47:D55">
    <cfRule type="containsText" dxfId="4" priority="6" operator="containsText" text="YES">
      <formula>NOT(ISERROR(SEARCH("YES",D47)))</formula>
    </cfRule>
  </conditionalFormatting>
  <conditionalFormatting sqref="E47:E55">
    <cfRule type="containsText" dxfId="3" priority="2" operator="containsText" text="YES">
      <formula>NOT(ISERROR(SEARCH("YES",E47)))</formula>
    </cfRule>
  </conditionalFormatting>
  <conditionalFormatting sqref="E72:E80">
    <cfRule type="containsText" dxfId="2" priority="1" operator="containsText" text="YES">
      <formula>NOT(ISERROR(SEARCH("YES",E72)))</formula>
    </cfRule>
  </conditionalFormatting>
  <conditionalFormatting sqref="D72:D80">
    <cfRule type="containsText" dxfId="1" priority="4" operator="containsText" text="YES">
      <formula>NOT(ISERROR(SEARCH("YES",D72)))</formula>
    </cfRule>
  </conditionalFormatting>
  <conditionalFormatting sqref="D35:E43">
    <cfRule type="containsText" dxfId="0" priority="3" operator="containsText" text="YES">
      <formula>NOT(ISERROR(SEARCH("YES",D35)))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6F50F3C2A274E96976083DDA0A06D" ma:contentTypeVersion="1" ma:contentTypeDescription="Create a new document." ma:contentTypeScope="" ma:versionID="7382b344e674e3a7fe580020c517728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ADBBC6-4D35-4450-B32E-EC6C5E68BA0C}"/>
</file>

<file path=customXml/itemProps2.xml><?xml version="1.0" encoding="utf-8"?>
<ds:datastoreItem xmlns:ds="http://schemas.openxmlformats.org/officeDocument/2006/customXml" ds:itemID="{53DCD698-2A0A-45FF-9347-EFA516A0A812}"/>
</file>

<file path=customXml/itemProps3.xml><?xml version="1.0" encoding="utf-8"?>
<ds:datastoreItem xmlns:ds="http://schemas.openxmlformats.org/officeDocument/2006/customXml" ds:itemID="{88E820B6-0B71-45D0-AA14-8A39081AD5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Robertson</dc:creator>
  <cp:lastModifiedBy>McDowell, Stewart</cp:lastModifiedBy>
  <dcterms:created xsi:type="dcterms:W3CDTF">2014-10-16T00:07:14Z</dcterms:created>
  <dcterms:modified xsi:type="dcterms:W3CDTF">2015-01-06T23:40:31Z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0x0101007326F50F3C2A274E96976083DDA0A06D</vt:lpwstr>
  </property>
</Properties>
</file>